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grationconsultants-my.sharepoint.com/personal/mimran_integration_org/Documents/6227 Nepal POSTED/Sync/SMG guideline/Annex in Progress/"/>
    </mc:Choice>
  </mc:AlternateContent>
  <xr:revisionPtr revIDLastSave="112" documentId="8_{64411398-5CA3-4183-9DCA-B9C4459B7F6C}" xr6:coauthVersionLast="47" xr6:coauthVersionMax="47" xr10:uidLastSave="{DF46DBAE-E02A-496D-9108-2EF4A2F4B25D}"/>
  <bookViews>
    <workbookView xWindow="-25320" yWindow="270" windowWidth="25440" windowHeight="15270" xr2:uid="{404933EB-0D7B-46CC-99CF-BC57D3262A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27" i="1"/>
  <c r="E27" i="1" s="1"/>
  <c r="D26" i="1"/>
  <c r="E37" i="1" s="1"/>
  <c r="D25" i="1"/>
  <c r="D24" i="1"/>
  <c r="E24" i="1" s="1"/>
  <c r="C7" i="1"/>
  <c r="C15" i="1" s="1"/>
  <c r="C20" i="1" s="1"/>
  <c r="C46" i="1" s="1"/>
  <c r="E36" i="1"/>
  <c r="E39" i="1"/>
  <c r="E40" i="1"/>
  <c r="E41" i="1"/>
  <c r="E35" i="1"/>
  <c r="E25" i="1"/>
  <c r="E26" i="1"/>
  <c r="E28" i="1"/>
  <c r="E29" i="1"/>
  <c r="E30" i="1"/>
  <c r="C31" i="1"/>
  <c r="E38" i="1" l="1"/>
  <c r="E42" i="1" s="1"/>
  <c r="C47" i="1" s="1"/>
  <c r="E31" i="1"/>
</calcChain>
</file>

<file path=xl/sharedStrings.xml><?xml version="1.0" encoding="utf-8"?>
<sst xmlns="http://schemas.openxmlformats.org/spreadsheetml/2006/main" count="47" uniqueCount="34">
  <si>
    <t xml:space="preserve">Staff </t>
  </si>
  <si>
    <t xml:space="preserve">Land Lease </t>
  </si>
  <si>
    <t xml:space="preserve">Logistics </t>
  </si>
  <si>
    <t xml:space="preserve">Third Party Service Provider </t>
  </si>
  <si>
    <t>Monitoring System Software</t>
  </si>
  <si>
    <t>Materials</t>
  </si>
  <si>
    <t>Other 1</t>
  </si>
  <si>
    <t>Other 2</t>
  </si>
  <si>
    <t>Annual Expenses</t>
  </si>
  <si>
    <t>Total</t>
  </si>
  <si>
    <t>Number of connections (#)</t>
  </si>
  <si>
    <t>Residential</t>
  </si>
  <si>
    <t>Commercial</t>
  </si>
  <si>
    <t>Public</t>
  </si>
  <si>
    <t>Productive</t>
  </si>
  <si>
    <t>Other 3</t>
  </si>
  <si>
    <t>Sub-total (kWh/year)</t>
  </si>
  <si>
    <t>Energy Consumption</t>
  </si>
  <si>
    <t>Revenues</t>
  </si>
  <si>
    <t>Tariff (NPR/kWh)</t>
  </si>
  <si>
    <t>Planned Reserve</t>
  </si>
  <si>
    <t>Monthly charges (NPR/consumer)</t>
  </si>
  <si>
    <t>Target Earnings</t>
  </si>
  <si>
    <t>Sub-total (NPR/year)</t>
  </si>
  <si>
    <t>Input Cell</t>
  </si>
  <si>
    <t>Intermediate Cell</t>
  </si>
  <si>
    <t>Output Cell</t>
  </si>
  <si>
    <t>Legend</t>
  </si>
  <si>
    <t>Mini-Grid Tariff Calculation Tool</t>
  </si>
  <si>
    <t>for OPEX based systems (to recover operational expenses only)</t>
  </si>
  <si>
    <t>NPR/year</t>
  </si>
  <si>
    <t>Average demand per consumer (kWh/year)</t>
  </si>
  <si>
    <t>Summary Finances</t>
  </si>
  <si>
    <t>Projected Earnings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</si>
</sst>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left" vertical="center"/>
    </xf>
    <xf numFmtId="165" fontId="5" fillId="6" borderId="1" xfId="1" applyNumberFormat="1" applyFont="1" applyFill="1" applyBorder="1" applyAlignment="1">
      <alignment horizontal="left" vertical="center"/>
    </xf>
    <xf numFmtId="9" fontId="5" fillId="6" borderId="1" xfId="2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/>
    </xf>
    <xf numFmtId="165" fontId="3" fillId="7" borderId="1" xfId="1" applyNumberFormat="1" applyFont="1" applyFill="1" applyBorder="1" applyAlignment="1">
      <alignment horizontal="left" vertical="center"/>
    </xf>
    <xf numFmtId="43" fontId="3" fillId="7" borderId="1" xfId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165" fontId="5" fillId="6" borderId="1" xfId="1" applyNumberFormat="1" applyFont="1" applyFill="1" applyBorder="1" applyAlignment="1">
      <alignment horizontal="center" vertical="center"/>
    </xf>
    <xf numFmtId="165" fontId="5" fillId="5" borderId="1" xfId="1" applyNumberFormat="1" applyFont="1" applyFill="1" applyBorder="1" applyAlignment="1">
      <alignment horizontal="center" vertical="center"/>
    </xf>
    <xf numFmtId="165" fontId="5" fillId="7" borderId="1" xfId="1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5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9959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009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97CC4-2BD8-46C8-A839-E146E65FCB64}">
  <dimension ref="B2:E50"/>
  <sheetViews>
    <sheetView tabSelected="1" topLeftCell="A28" workbookViewId="0">
      <selection activeCell="H47" sqref="H47"/>
    </sheetView>
  </sheetViews>
  <sheetFormatPr defaultRowHeight="16.05" customHeight="1" x14ac:dyDescent="0.3"/>
  <cols>
    <col min="1" max="1" width="8.88671875" style="1"/>
    <col min="2" max="2" width="25.88671875" style="1" customWidth="1"/>
    <col min="3" max="3" width="20.77734375" style="1" customWidth="1"/>
    <col min="4" max="4" width="25" style="1" customWidth="1"/>
    <col min="5" max="5" width="18.88671875" style="1" customWidth="1"/>
    <col min="6" max="16384" width="8.88671875" style="1"/>
  </cols>
  <sheetData>
    <row r="2" spans="2:5" ht="30" customHeight="1" x14ac:dyDescent="0.3">
      <c r="B2" s="25" t="s">
        <v>28</v>
      </c>
      <c r="C2" s="26"/>
      <c r="D2" s="26"/>
      <c r="E2" s="27"/>
    </row>
    <row r="3" spans="2:5" ht="19.95" customHeight="1" x14ac:dyDescent="0.3">
      <c r="B3" s="17" t="s">
        <v>29</v>
      </c>
      <c r="C3" s="18"/>
      <c r="D3" s="18"/>
      <c r="E3" s="19"/>
    </row>
    <row r="6" spans="2:5" ht="30" customHeight="1" x14ac:dyDescent="0.3">
      <c r="B6" s="4" t="s">
        <v>8</v>
      </c>
      <c r="C6" s="3" t="s">
        <v>30</v>
      </c>
      <c r="E6" s="3" t="s">
        <v>27</v>
      </c>
    </row>
    <row r="7" spans="2:5" ht="16.05" customHeight="1" x14ac:dyDescent="0.3">
      <c r="B7" s="2" t="s">
        <v>0</v>
      </c>
      <c r="C7" s="9">
        <f>1*15000*12</f>
        <v>180000</v>
      </c>
      <c r="E7" s="22" t="s">
        <v>24</v>
      </c>
    </row>
    <row r="8" spans="2:5" ht="16.05" customHeight="1" x14ac:dyDescent="0.3">
      <c r="B8" s="2" t="s">
        <v>5</v>
      </c>
      <c r="C8" s="9">
        <v>200000</v>
      </c>
      <c r="E8" s="23" t="s">
        <v>25</v>
      </c>
    </row>
    <row r="9" spans="2:5" ht="16.05" customHeight="1" x14ac:dyDescent="0.3">
      <c r="B9" s="2" t="s">
        <v>1</v>
      </c>
      <c r="C9" s="9">
        <v>50000</v>
      </c>
      <c r="E9" s="24" t="s">
        <v>26</v>
      </c>
    </row>
    <row r="10" spans="2:5" ht="16.05" customHeight="1" x14ac:dyDescent="0.3">
      <c r="B10" s="2" t="s">
        <v>2</v>
      </c>
      <c r="C10" s="9">
        <v>50000</v>
      </c>
    </row>
    <row r="11" spans="2:5" ht="16.05" customHeight="1" x14ac:dyDescent="0.3">
      <c r="B11" s="2" t="s">
        <v>3</v>
      </c>
      <c r="C11" s="9">
        <f>2*25000*12</f>
        <v>600000</v>
      </c>
    </row>
    <row r="12" spans="2:5" ht="16.05" customHeight="1" x14ac:dyDescent="0.3">
      <c r="B12" s="2" t="s">
        <v>4</v>
      </c>
      <c r="C12" s="9">
        <v>100000</v>
      </c>
    </row>
    <row r="13" spans="2:5" ht="16.05" customHeight="1" x14ac:dyDescent="0.3">
      <c r="B13" s="2" t="s">
        <v>6</v>
      </c>
      <c r="C13" s="9"/>
    </row>
    <row r="14" spans="2:5" ht="16.05" customHeight="1" x14ac:dyDescent="0.3">
      <c r="B14" s="2" t="s">
        <v>7</v>
      </c>
      <c r="C14" s="9"/>
    </row>
    <row r="15" spans="2:5" ht="19.95" customHeight="1" x14ac:dyDescent="0.3">
      <c r="B15" s="11" t="s">
        <v>9</v>
      </c>
      <c r="C15" s="12">
        <f>SUM(C7:C14)</f>
        <v>1180000</v>
      </c>
    </row>
    <row r="18" spans="2:5" ht="16.05" customHeight="1" x14ac:dyDescent="0.3">
      <c r="B18" s="2" t="s">
        <v>20</v>
      </c>
      <c r="C18" s="10">
        <v>0.1</v>
      </c>
    </row>
    <row r="20" spans="2:5" ht="30" customHeight="1" x14ac:dyDescent="0.3">
      <c r="B20" s="5" t="s">
        <v>22</v>
      </c>
      <c r="C20" s="6">
        <f>C15*(1+C18)</f>
        <v>1298000</v>
      </c>
    </row>
    <row r="23" spans="2:5" ht="30" customHeight="1" x14ac:dyDescent="0.3">
      <c r="B23" s="4" t="s">
        <v>17</v>
      </c>
      <c r="C23" s="7" t="s">
        <v>10</v>
      </c>
      <c r="D23" s="7" t="s">
        <v>31</v>
      </c>
      <c r="E23" s="7" t="s">
        <v>16</v>
      </c>
    </row>
    <row r="24" spans="2:5" ht="16.05" customHeight="1" x14ac:dyDescent="0.3">
      <c r="B24" s="2" t="s">
        <v>11</v>
      </c>
      <c r="C24" s="9">
        <v>300</v>
      </c>
      <c r="D24" s="9">
        <f>0.3*365</f>
        <v>109.5</v>
      </c>
      <c r="E24" s="8">
        <f>C24*D24</f>
        <v>32850</v>
      </c>
    </row>
    <row r="25" spans="2:5" ht="16.05" customHeight="1" x14ac:dyDescent="0.3">
      <c r="B25" s="2" t="s">
        <v>12</v>
      </c>
      <c r="C25" s="9">
        <v>30</v>
      </c>
      <c r="D25" s="9">
        <f>0.9*365</f>
        <v>328.5</v>
      </c>
      <c r="E25" s="8">
        <f t="shared" ref="E25:E30" si="0">C25*D25</f>
        <v>9855</v>
      </c>
    </row>
    <row r="26" spans="2:5" ht="16.05" customHeight="1" x14ac:dyDescent="0.3">
      <c r="B26" s="2" t="s">
        <v>13</v>
      </c>
      <c r="C26" s="9">
        <v>10</v>
      </c>
      <c r="D26" s="9">
        <f>1.5*365</f>
        <v>547.5</v>
      </c>
      <c r="E26" s="8">
        <f t="shared" si="0"/>
        <v>5475</v>
      </c>
    </row>
    <row r="27" spans="2:5" ht="16.05" customHeight="1" x14ac:dyDescent="0.3">
      <c r="B27" s="2" t="s">
        <v>14</v>
      </c>
      <c r="C27" s="9">
        <v>10</v>
      </c>
      <c r="D27" s="9">
        <f>3.5*365</f>
        <v>1277.5</v>
      </c>
      <c r="E27" s="8">
        <f t="shared" si="0"/>
        <v>12775</v>
      </c>
    </row>
    <row r="28" spans="2:5" ht="16.05" customHeight="1" x14ac:dyDescent="0.3">
      <c r="B28" s="2" t="s">
        <v>6</v>
      </c>
      <c r="C28" s="9"/>
      <c r="D28" s="9"/>
      <c r="E28" s="8">
        <f t="shared" si="0"/>
        <v>0</v>
      </c>
    </row>
    <row r="29" spans="2:5" ht="16.05" customHeight="1" x14ac:dyDescent="0.3">
      <c r="B29" s="2" t="s">
        <v>7</v>
      </c>
      <c r="C29" s="9"/>
      <c r="D29" s="9"/>
      <c r="E29" s="8">
        <f t="shared" si="0"/>
        <v>0</v>
      </c>
    </row>
    <row r="30" spans="2:5" ht="16.05" customHeight="1" x14ac:dyDescent="0.3">
      <c r="B30" s="2" t="s">
        <v>15</v>
      </c>
      <c r="C30" s="9"/>
      <c r="D30" s="9"/>
      <c r="E30" s="8">
        <f t="shared" si="0"/>
        <v>0</v>
      </c>
    </row>
    <row r="31" spans="2:5" ht="19.95" customHeight="1" x14ac:dyDescent="0.3">
      <c r="B31" s="11" t="s">
        <v>9</v>
      </c>
      <c r="C31" s="13">
        <f>SUM(C24:C30)</f>
        <v>350</v>
      </c>
      <c r="D31" s="11"/>
      <c r="E31" s="12">
        <f>SUM(E24:E30)</f>
        <v>60955</v>
      </c>
    </row>
    <row r="34" spans="2:5" ht="30" customHeight="1" x14ac:dyDescent="0.3">
      <c r="B34" s="4" t="s">
        <v>18</v>
      </c>
      <c r="C34" s="7" t="s">
        <v>21</v>
      </c>
      <c r="D34" s="7" t="s">
        <v>19</v>
      </c>
      <c r="E34" s="7" t="s">
        <v>23</v>
      </c>
    </row>
    <row r="35" spans="2:5" ht="16.05" customHeight="1" x14ac:dyDescent="0.3">
      <c r="B35" s="2" t="s">
        <v>11</v>
      </c>
      <c r="C35" s="9">
        <v>50</v>
      </c>
      <c r="D35" s="9">
        <v>10</v>
      </c>
      <c r="E35" s="8">
        <f>C35*C24*12+D35*D24*C24</f>
        <v>508500</v>
      </c>
    </row>
    <row r="36" spans="2:5" ht="16.05" customHeight="1" x14ac:dyDescent="0.3">
      <c r="B36" s="2" t="s">
        <v>12</v>
      </c>
      <c r="C36" s="9">
        <v>100</v>
      </c>
      <c r="D36" s="9">
        <v>20</v>
      </c>
      <c r="E36" s="8">
        <f t="shared" ref="E36:E41" si="1">C36*C25*12+D36*D25*C25</f>
        <v>233100</v>
      </c>
    </row>
    <row r="37" spans="2:5" ht="16.05" customHeight="1" x14ac:dyDescent="0.3">
      <c r="B37" s="2" t="s">
        <v>13</v>
      </c>
      <c r="C37" s="9">
        <v>50</v>
      </c>
      <c r="D37" s="9">
        <v>10</v>
      </c>
      <c r="E37" s="8">
        <f t="shared" si="1"/>
        <v>60750</v>
      </c>
    </row>
    <row r="38" spans="2:5" ht="16.05" customHeight="1" x14ac:dyDescent="0.3">
      <c r="B38" s="2" t="s">
        <v>14</v>
      </c>
      <c r="C38" s="9">
        <v>200</v>
      </c>
      <c r="D38" s="9">
        <v>30</v>
      </c>
      <c r="E38" s="8">
        <f t="shared" si="1"/>
        <v>407250</v>
      </c>
    </row>
    <row r="39" spans="2:5" ht="16.05" customHeight="1" x14ac:dyDescent="0.3">
      <c r="B39" s="2" t="s">
        <v>6</v>
      </c>
      <c r="C39" s="9"/>
      <c r="D39" s="9"/>
      <c r="E39" s="8">
        <f t="shared" si="1"/>
        <v>0</v>
      </c>
    </row>
    <row r="40" spans="2:5" ht="16.05" customHeight="1" x14ac:dyDescent="0.3">
      <c r="B40" s="2" t="s">
        <v>7</v>
      </c>
      <c r="C40" s="9"/>
      <c r="D40" s="9"/>
      <c r="E40" s="8">
        <f t="shared" si="1"/>
        <v>0</v>
      </c>
    </row>
    <row r="41" spans="2:5" ht="16.05" customHeight="1" x14ac:dyDescent="0.3">
      <c r="B41" s="2" t="s">
        <v>15</v>
      </c>
      <c r="C41" s="9"/>
      <c r="D41" s="9"/>
      <c r="E41" s="8">
        <f t="shared" si="1"/>
        <v>0</v>
      </c>
    </row>
    <row r="42" spans="2:5" ht="19.95" customHeight="1" x14ac:dyDescent="0.3">
      <c r="B42" s="11" t="s">
        <v>9</v>
      </c>
      <c r="C42" s="13"/>
      <c r="D42" s="11"/>
      <c r="E42" s="12">
        <f>SUM(E35:E41)</f>
        <v>1209600</v>
      </c>
    </row>
    <row r="45" spans="2:5" ht="30" customHeight="1" x14ac:dyDescent="0.3">
      <c r="B45" s="4" t="s">
        <v>32</v>
      </c>
      <c r="C45" s="3" t="s">
        <v>30</v>
      </c>
    </row>
    <row r="46" spans="2:5" ht="19.95" customHeight="1" x14ac:dyDescent="0.3">
      <c r="B46" s="21" t="s">
        <v>22</v>
      </c>
      <c r="C46" s="20">
        <f>C20</f>
        <v>1298000</v>
      </c>
    </row>
    <row r="47" spans="2:5" ht="19.95" customHeight="1" x14ac:dyDescent="0.3">
      <c r="B47" s="21" t="s">
        <v>33</v>
      </c>
      <c r="C47" s="20">
        <f>E42</f>
        <v>1209600</v>
      </c>
    </row>
    <row r="50" spans="2:5" ht="16.05" customHeight="1" x14ac:dyDescent="0.3">
      <c r="B50" s="14"/>
      <c r="C50" s="15"/>
      <c r="D50" s="15"/>
      <c r="E50" s="16"/>
    </row>
  </sheetData>
  <mergeCells count="3">
    <mergeCell ref="B2:E2"/>
    <mergeCell ref="B3:E3"/>
    <mergeCell ref="B50:E50"/>
  </mergeCells>
  <phoneticPr fontId="4" type="noConversion"/>
  <conditionalFormatting sqref="C47">
    <cfRule type="cellIs" dxfId="3" priority="2" operator="lessThan">
      <formula>$C$46</formula>
    </cfRule>
    <cfRule type="cellIs" dxfId="2" priority="1" operator="greaterThan">
      <formula>$C$46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Imran</dc:creator>
  <cp:lastModifiedBy>Muhammad Imran</cp:lastModifiedBy>
  <dcterms:created xsi:type="dcterms:W3CDTF">2022-12-13T05:13:35Z</dcterms:created>
  <dcterms:modified xsi:type="dcterms:W3CDTF">2022-12-13T05:59:33Z</dcterms:modified>
</cp:coreProperties>
</file>